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msuni-my.sharepoint.com/personal/b_w_j_pirok_uva_nl/Documents/Boek Separation Sciences/Website/"/>
    </mc:Choice>
  </mc:AlternateContent>
  <xr:revisionPtr revIDLastSave="173" documentId="8_{42679DC9-92B5-F944-9197-8EFC9B92DD47}" xr6:coauthVersionLast="47" xr6:coauthVersionMax="47" xr10:uidLastSave="{174C400F-7F5C-B842-8835-AEA97CDC7A25}"/>
  <bookViews>
    <workbookView xWindow="15240" yWindow="4640" windowWidth="26420" windowHeight="17840" xr2:uid="{DAA9D437-BD5C-A744-BC99-1B7F4865E98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  <c r="F19" i="1"/>
  <c r="B14" i="1"/>
  <c r="B9" i="1"/>
  <c r="F14" i="1"/>
  <c r="F10" i="1"/>
  <c r="F16" i="1" s="1"/>
  <c r="F11" i="1"/>
  <c r="F13" i="1" s="1"/>
  <c r="F15" i="1" s="1"/>
  <c r="B13" i="1"/>
  <c r="F6" i="1"/>
  <c r="F7" i="1"/>
  <c r="F8" i="1" l="1"/>
</calcChain>
</file>

<file path=xl/sharedStrings.xml><?xml version="1.0" encoding="utf-8"?>
<sst xmlns="http://schemas.openxmlformats.org/spreadsheetml/2006/main" count="46" uniqueCount="39">
  <si>
    <t>Calculations</t>
  </si>
  <si>
    <t>Gathering Information</t>
  </si>
  <si>
    <t>Column length (L)</t>
  </si>
  <si>
    <t>μm</t>
  </si>
  <si>
    <t>t_0</t>
  </si>
  <si>
    <t>u_0</t>
  </si>
  <si>
    <t>General</t>
  </si>
  <si>
    <t>a</t>
  </si>
  <si>
    <t>b</t>
  </si>
  <si>
    <t>c</t>
  </si>
  <si>
    <t>k</t>
  </si>
  <si>
    <t>m2 s-1</t>
  </si>
  <si>
    <t>h_min</t>
  </si>
  <si>
    <t>N</t>
  </si>
  <si>
    <t>m s-1</t>
  </si>
  <si>
    <t>s</t>
  </si>
  <si>
    <t>m</t>
  </si>
  <si>
    <t>Separation Sciences - 09 - Open-Tubular Chromatography</t>
  </si>
  <si>
    <t>Analytical Separation Science - B.W.J. Pirok &amp; P.J. Schoenmakers - Royal Society of Chemistry - 2025 - This sheet accompanies lesson 9 of the Separation Sciences course. Copyright Bob Pirok 2025</t>
  </si>
  <si>
    <t>Red. film thickness</t>
  </si>
  <si>
    <t>g(k)</t>
  </si>
  <si>
    <t>f(k)</t>
  </si>
  <si>
    <t>C-term</t>
  </si>
  <si>
    <t>Optimal flow velocity</t>
  </si>
  <si>
    <t>nu_opt</t>
  </si>
  <si>
    <t>H_min</t>
  </si>
  <si>
    <t>u_opt</t>
  </si>
  <si>
    <t>Column i.d.</t>
  </si>
  <si>
    <t>um</t>
  </si>
  <si>
    <t>Efficiency &amp; dead time</t>
  </si>
  <si>
    <t>Open tubular for LC</t>
  </si>
  <si>
    <t>Thickness</t>
  </si>
  <si>
    <t>Extensive Exercise</t>
  </si>
  <si>
    <t>L_req</t>
  </si>
  <si>
    <t>sigma_t</t>
  </si>
  <si>
    <t>sigma_v</t>
  </si>
  <si>
    <t>GC</t>
  </si>
  <si>
    <t>Diffusion coeff. (m)</t>
  </si>
  <si>
    <t>Diffusion coeff. (f)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</si>
</sst>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0"/>
    <numFmt numFmtId="165" formatCode="0.00000000"/>
    <numFmt numFmtId="166" formatCode="0.000"/>
    <numFmt numFmtId="167" formatCode="0.0"/>
    <numFmt numFmtId="170" formatCode="0.000000"/>
  </numFmts>
  <fonts count="10">
    <font>
      <sz val="12"/>
      <color theme="1"/>
      <name val="Aptos Narrow"/>
      <family val="2"/>
      <scheme val="minor"/>
    </font>
    <font>
      <sz val="12"/>
      <color theme="0"/>
      <name val="Aptos Narrow"/>
      <family val="2"/>
      <scheme val="minor"/>
    </font>
    <font>
      <b/>
      <sz val="26"/>
      <color theme="1"/>
      <name val="Aptos Narrow"/>
      <scheme val="minor"/>
    </font>
    <font>
      <sz val="11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b/>
      <sz val="12"/>
      <color theme="0"/>
      <name val="Aptos Narrow (Body)"/>
    </font>
    <font>
      <sz val="12"/>
      <color theme="0"/>
      <name val="Aptos Narrow (Body)"/>
    </font>
    <font>
      <sz val="12"/>
      <color theme="1"/>
      <name val="Aptos Narrow (Body)"/>
    </font>
    <font>
      <sz val="12"/>
      <name val="Aptos Narrow (Body)"/>
    </font>
    <font>
      <sz val="12"/>
      <name val="Aptos Narrow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164" fontId="0" fillId="0" borderId="0" xfId="0" applyNumberFormat="1"/>
    <xf numFmtId="165" fontId="3" fillId="0" borderId="0" xfId="0" applyNumberFormat="1" applyFont="1"/>
    <xf numFmtId="166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/>
    <xf numFmtId="0" fontId="5" fillId="2" borderId="5" xfId="0" applyFont="1" applyFill="1" applyBorder="1"/>
    <xf numFmtId="0" fontId="6" fillId="2" borderId="3" xfId="0" applyFont="1" applyFill="1" applyBorder="1"/>
    <xf numFmtId="0" fontId="6" fillId="2" borderId="6" xfId="0" applyFont="1" applyFill="1" applyBorder="1"/>
    <xf numFmtId="0" fontId="4" fillId="3" borderId="12" xfId="0" applyFont="1" applyFill="1" applyBorder="1"/>
    <xf numFmtId="0" fontId="6" fillId="3" borderId="4" xfId="0" applyFont="1" applyFill="1" applyBorder="1"/>
    <xf numFmtId="0" fontId="6" fillId="3" borderId="13" xfId="0" applyFont="1" applyFill="1" applyBorder="1"/>
    <xf numFmtId="0" fontId="8" fillId="0" borderId="5" xfId="0" applyFont="1" applyBorder="1"/>
    <xf numFmtId="0" fontId="0" fillId="0" borderId="6" xfId="0" applyBorder="1"/>
    <xf numFmtId="0" fontId="0" fillId="0" borderId="8" xfId="0" applyBorder="1"/>
    <xf numFmtId="0" fontId="0" fillId="0" borderId="9" xfId="0" applyBorder="1" applyAlignment="1">
      <alignment horizontal="left"/>
    </xf>
    <xf numFmtId="0" fontId="0" fillId="0" borderId="11" xfId="0" applyBorder="1"/>
    <xf numFmtId="1" fontId="0" fillId="0" borderId="0" xfId="0" applyNumberFormat="1"/>
    <xf numFmtId="0" fontId="0" fillId="4" borderId="1" xfId="0" applyFill="1" applyBorder="1"/>
    <xf numFmtId="0" fontId="0" fillId="4" borderId="2" xfId="0" applyFill="1" applyBorder="1"/>
    <xf numFmtId="0" fontId="0" fillId="0" borderId="1" xfId="0" applyBorder="1"/>
    <xf numFmtId="0" fontId="0" fillId="0" borderId="2" xfId="0" applyBorder="1"/>
    <xf numFmtId="0" fontId="4" fillId="3" borderId="5" xfId="0" applyFont="1" applyFill="1" applyBorder="1"/>
    <xf numFmtId="0" fontId="4" fillId="3" borderId="7" xfId="0" applyFont="1" applyFill="1" applyBorder="1"/>
    <xf numFmtId="0" fontId="6" fillId="3" borderId="0" xfId="0" applyFont="1" applyFill="1"/>
    <xf numFmtId="0" fontId="6" fillId="3" borderId="8" xfId="0" applyFont="1" applyFill="1" applyBorder="1"/>
    <xf numFmtId="0" fontId="0" fillId="0" borderId="5" xfId="0" applyBorder="1" applyAlignment="1">
      <alignment horizontal="left"/>
    </xf>
    <xf numFmtId="0" fontId="0" fillId="0" borderId="7" xfId="0" applyBorder="1" applyAlignment="1">
      <alignment horizontal="left"/>
    </xf>
    <xf numFmtId="0" fontId="9" fillId="0" borderId="7" xfId="0" applyFont="1" applyBorder="1" applyAlignment="1">
      <alignment horizontal="left"/>
    </xf>
    <xf numFmtId="0" fontId="2" fillId="3" borderId="0" xfId="0" applyFont="1" applyFill="1" applyAlignment="1">
      <alignment horizontal="left"/>
    </xf>
    <xf numFmtId="0" fontId="1" fillId="2" borderId="0" xfId="0" applyFont="1" applyFill="1" applyAlignment="1">
      <alignment horizontal="left"/>
    </xf>
    <xf numFmtId="2" fontId="0" fillId="0" borderId="0" xfId="0" applyNumberFormat="1"/>
    <xf numFmtId="0" fontId="6" fillId="3" borderId="3" xfId="0" applyFont="1" applyFill="1" applyBorder="1"/>
    <xf numFmtId="0" fontId="8" fillId="0" borderId="0" xfId="0" applyFont="1" applyBorder="1"/>
    <xf numFmtId="0" fontId="0" fillId="0" borderId="0" xfId="0" applyBorder="1"/>
    <xf numFmtId="166" fontId="0" fillId="0" borderId="0" xfId="0" applyNumberFormat="1" applyBorder="1" applyAlignment="1">
      <alignment horizontal="right"/>
    </xf>
    <xf numFmtId="166" fontId="8" fillId="0" borderId="3" xfId="0" applyNumberFormat="1" applyFont="1" applyBorder="1"/>
    <xf numFmtId="164" fontId="0" fillId="0" borderId="10" xfId="0" applyNumberFormat="1" applyBorder="1" applyAlignment="1">
      <alignment horizontal="right"/>
    </xf>
    <xf numFmtId="0" fontId="8" fillId="0" borderId="9" xfId="0" applyFont="1" applyBorder="1" applyAlignment="1">
      <alignment horizontal="left"/>
    </xf>
    <xf numFmtId="0" fontId="8" fillId="0" borderId="11" xfId="0" applyFont="1" applyBorder="1"/>
    <xf numFmtId="167" fontId="0" fillId="5" borderId="3" xfId="0" applyNumberFormat="1" applyFill="1" applyBorder="1" applyAlignment="1">
      <alignment horizontal="right"/>
    </xf>
    <xf numFmtId="167" fontId="0" fillId="5" borderId="10" xfId="0" applyNumberFormat="1" applyFill="1" applyBorder="1"/>
    <xf numFmtId="0" fontId="0" fillId="4" borderId="0" xfId="0" applyFill="1" applyBorder="1"/>
    <xf numFmtId="0" fontId="8" fillId="4" borderId="0" xfId="0" applyFont="1" applyFill="1" applyBorder="1"/>
    <xf numFmtId="0" fontId="0" fillId="0" borderId="0" xfId="0" applyFill="1" applyBorder="1"/>
    <xf numFmtId="0" fontId="9" fillId="0" borderId="7" xfId="0" applyFont="1" applyFill="1" applyBorder="1" applyAlignment="1">
      <alignment horizontal="left"/>
    </xf>
    <xf numFmtId="1" fontId="9" fillId="0" borderId="0" xfId="0" applyNumberFormat="1" applyFont="1" applyFill="1" applyBorder="1"/>
    <xf numFmtId="0" fontId="9" fillId="0" borderId="5" xfId="0" applyFont="1" applyBorder="1" applyAlignment="1">
      <alignment horizontal="left"/>
    </xf>
    <xf numFmtId="170" fontId="9" fillId="0" borderId="3" xfId="0" applyNumberFormat="1" applyFont="1" applyFill="1" applyBorder="1"/>
    <xf numFmtId="170" fontId="9" fillId="0" borderId="0" xfId="0" applyNumberFormat="1" applyFont="1" applyFill="1" applyBorder="1"/>
    <xf numFmtId="0" fontId="9" fillId="0" borderId="9" xfId="0" applyFont="1" applyFill="1" applyBorder="1" applyAlignment="1">
      <alignment horizontal="left"/>
    </xf>
    <xf numFmtId="1" fontId="0" fillId="0" borderId="10" xfId="0" applyNumberFormat="1" applyBorder="1" applyAlignment="1">
      <alignment horizontal="center"/>
    </xf>
    <xf numFmtId="0" fontId="0" fillId="6" borderId="0" xfId="0" applyFill="1" applyAlignment="1">
      <alignment horizontal="center"/>
    </xf>
    <xf numFmtId="0" fontId="0" fillId="6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12700</xdr:colOff>
      <xdr:row>9</xdr:row>
      <xdr:rowOff>1</xdr:rowOff>
    </xdr:from>
    <xdr:ext cx="2019300" cy="533399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4" name="TextBox 3">
              <a:extLst>
                <a:ext uri="{FF2B5EF4-FFF2-40B4-BE49-F238E27FC236}">
                  <a16:creationId xmlns:a16="http://schemas.microsoft.com/office/drawing/2014/main" id="{89F3410B-307B-1473-9F77-C34961B0F496}"/>
                </a:ext>
              </a:extLst>
            </xdr:cNvPr>
            <xdr:cNvSpPr txBox="1"/>
          </xdr:nvSpPr>
          <xdr:spPr>
            <a:xfrm>
              <a:off x="6261100" y="2133601"/>
              <a:ext cx="2019300" cy="533399"/>
            </a:xfrm>
            <a:prstGeom prst="rect">
              <a:avLst/>
            </a:prstGeom>
            <a:solidFill>
              <a:schemeClr val="accent4">
                <a:lumMod val="20000"/>
                <a:lumOff val="80000"/>
              </a:schemeClr>
            </a:solidFill>
            <a:ln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14:m>
                <m:oMath xmlns:m="http://schemas.openxmlformats.org/officeDocument/2006/math">
                  <m:sSub>
                    <m:sSubPr>
                      <m:ctrlPr>
                        <a:rPr lang="en-NL" sz="1800" i="1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</m:ctrlPr>
                    </m:sSubPr>
                    <m:e>
                      <m:r>
                        <a:rPr lang="en-GB" sz="1800" i="1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  <m:t>h</m:t>
                      </m:r>
                    </m:e>
                    <m:sub>
                      <m:r>
                        <m:rPr>
                          <m:sty m:val="p"/>
                        </m:rPr>
                        <a:rPr lang="en-GB" sz="1800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  <m:t>min</m:t>
                      </m:r>
                    </m:sub>
                  </m:sSub>
                  <m:r>
                    <a:rPr lang="en-GB" sz="1800" i="1">
                      <a:solidFill>
                        <a:schemeClr val="tx1"/>
                      </a:solidFill>
                      <a:effectLst/>
                      <a:latin typeface="+mn-lt"/>
                      <a:ea typeface="+mn-ea"/>
                      <a:cs typeface="+mn-cs"/>
                    </a:rPr>
                    <m:t>=</m:t>
                  </m:r>
                  <m:r>
                    <a:rPr lang="en-GB" sz="1800" i="1">
                      <a:solidFill>
                        <a:schemeClr val="tx1"/>
                      </a:solidFill>
                      <a:effectLst/>
                      <a:latin typeface="+mn-lt"/>
                      <a:ea typeface="+mn-ea"/>
                      <a:cs typeface="+mn-cs"/>
                    </a:rPr>
                    <m:t>𝐴</m:t>
                  </m:r>
                  <m:r>
                    <a:rPr lang="en-GB" sz="1800" i="1">
                      <a:solidFill>
                        <a:schemeClr val="tx1"/>
                      </a:solidFill>
                      <a:effectLst/>
                      <a:latin typeface="+mn-lt"/>
                      <a:ea typeface="+mn-ea"/>
                      <a:cs typeface="+mn-cs"/>
                    </a:rPr>
                    <m:t>+2 </m:t>
                  </m:r>
                  <m:rad>
                    <m:radPr>
                      <m:degHide m:val="on"/>
                      <m:ctrlPr>
                        <a:rPr lang="en-NL" sz="1800" i="1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</m:ctrlPr>
                    </m:radPr>
                    <m:deg/>
                    <m:e>
                      <m:r>
                        <a:rPr lang="en-GB" sz="1800" i="1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  <m:t>𝐵</m:t>
                      </m:r>
                      <m:r>
                        <a:rPr lang="en-GB" sz="1800" i="1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  <m:t>∙</m:t>
                      </m:r>
                      <m:r>
                        <a:rPr lang="en-GB" sz="1800" i="1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  <m:t>𝐶</m:t>
                      </m:r>
                    </m:e>
                  </m:rad>
                </m:oMath>
              </a14:m>
              <a:r>
                <a:rPr lang="en-NL" sz="3600">
                  <a:effectLst/>
                </a:rPr>
                <a:t> </a:t>
              </a:r>
              <a:endParaRPr lang="en-GB" sz="3600"/>
            </a:p>
          </xdr:txBody>
        </xdr:sp>
      </mc:Choice>
      <mc:Fallback>
        <xdr:sp macro="" textlink="">
          <xdr:nvSpPr>
            <xdr:cNvPr id="4" name="TextBox 3">
              <a:extLst>
                <a:ext uri="{FF2B5EF4-FFF2-40B4-BE49-F238E27FC236}">
                  <a16:creationId xmlns:a16="http://schemas.microsoft.com/office/drawing/2014/main" id="{89F3410B-307B-1473-9F77-C34961B0F496}"/>
                </a:ext>
              </a:extLst>
            </xdr:cNvPr>
            <xdr:cNvSpPr txBox="1"/>
          </xdr:nvSpPr>
          <xdr:spPr>
            <a:xfrm>
              <a:off x="6261100" y="2133601"/>
              <a:ext cx="2019300" cy="533399"/>
            </a:xfrm>
            <a:prstGeom prst="rect">
              <a:avLst/>
            </a:prstGeom>
            <a:solidFill>
              <a:schemeClr val="accent4">
                <a:lumMod val="20000"/>
                <a:lumOff val="80000"/>
              </a:schemeClr>
            </a:solidFill>
            <a:ln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en-GB" sz="18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ℎ</a:t>
              </a:r>
              <a:r>
                <a:rPr lang="en-NL" sz="18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</a:t>
              </a:r>
              <a:r>
                <a:rPr lang="en-GB" sz="18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min=𝐴+2 </a:t>
              </a:r>
              <a:r>
                <a:rPr lang="en-NL" sz="18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√(</a:t>
              </a:r>
              <a:r>
                <a:rPr lang="en-GB" sz="18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𝐵∙𝐶</a:t>
              </a:r>
              <a:r>
                <a:rPr lang="en-NL" sz="18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)</a:t>
              </a:r>
              <a:r>
                <a:rPr lang="en-NL" sz="3600">
                  <a:effectLst/>
                </a:rPr>
                <a:t> </a:t>
              </a:r>
              <a:endParaRPr lang="en-GB" sz="3600"/>
            </a:p>
          </xdr:txBody>
        </xdr:sp>
      </mc:Fallback>
    </mc:AlternateContent>
    <xdr:clientData/>
  </xdr:oneCellAnchor>
  <xdr:oneCellAnchor>
    <xdr:from>
      <xdr:col>7</xdr:col>
      <xdr:colOff>12700</xdr:colOff>
      <xdr:row>14</xdr:row>
      <xdr:rowOff>63500</xdr:rowOff>
    </xdr:from>
    <xdr:ext cx="1729769" cy="707053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5" name="TextBox 4">
              <a:extLst>
                <a:ext uri="{FF2B5EF4-FFF2-40B4-BE49-F238E27FC236}">
                  <a16:creationId xmlns:a16="http://schemas.microsoft.com/office/drawing/2014/main" id="{1AC55A6F-5ACD-DD41-9C91-E5846F21ED2D}"/>
                </a:ext>
              </a:extLst>
            </xdr:cNvPr>
            <xdr:cNvSpPr txBox="1"/>
          </xdr:nvSpPr>
          <xdr:spPr>
            <a:xfrm>
              <a:off x="6261100" y="3213100"/>
              <a:ext cx="1729769" cy="707053"/>
            </a:xfrm>
            <a:prstGeom prst="rect">
              <a:avLst/>
            </a:prstGeom>
            <a:solidFill>
              <a:schemeClr val="accent4">
                <a:lumMod val="20000"/>
                <a:lumOff val="80000"/>
              </a:schemeClr>
            </a:solidFill>
            <a:ln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NL" sz="2000" i="1">
                            <a:solidFill>
                              <a:schemeClr val="tx1"/>
                            </a:solidFill>
                            <a:effectLst/>
                            <a:latin typeface="+mn-lt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en-GB" sz="2000" i="1">
                            <a:solidFill>
                              <a:schemeClr val="tx1"/>
                            </a:solidFill>
                            <a:effectLst/>
                            <a:latin typeface="+mn-lt"/>
                            <a:ea typeface="+mn-ea"/>
                            <a:cs typeface="+mn-cs"/>
                          </a:rPr>
                          <m:t>𝑢</m:t>
                        </m:r>
                      </m:e>
                      <m:sub>
                        <m:r>
                          <m:rPr>
                            <m:sty m:val="p"/>
                          </m:rPr>
                          <a:rPr lang="en-GB" sz="2000">
                            <a:solidFill>
                              <a:schemeClr val="tx1"/>
                            </a:solidFill>
                            <a:effectLst/>
                            <a:latin typeface="+mn-lt"/>
                            <a:ea typeface="+mn-ea"/>
                            <a:cs typeface="+mn-cs"/>
                          </a:rPr>
                          <m:t>opt</m:t>
                        </m:r>
                      </m:sub>
                    </m:sSub>
                    <m:r>
                      <a:rPr lang="en-GB" sz="2000" i="1">
                        <a:solidFill>
                          <a:schemeClr val="tx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=</m:t>
                    </m:r>
                    <m:f>
                      <m:fPr>
                        <m:ctrlPr>
                          <a:rPr lang="en-NL" sz="2000" i="1">
                            <a:solidFill>
                              <a:schemeClr val="tx1"/>
                            </a:solidFill>
                            <a:effectLst/>
                            <a:latin typeface="+mn-lt"/>
                            <a:ea typeface="+mn-ea"/>
                            <a:cs typeface="+mn-cs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en-NL" sz="2000" i="1">
                                <a:solidFill>
                                  <a:schemeClr val="tx1"/>
                                </a:solidFill>
                                <a:effectLst/>
                                <a:latin typeface="+mn-lt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en-GB" sz="2000" i="1">
                                <a:solidFill>
                                  <a:schemeClr val="tx1"/>
                                </a:solidFill>
                                <a:effectLst/>
                                <a:latin typeface="+mn-lt"/>
                                <a:ea typeface="+mn-ea"/>
                                <a:cs typeface="+mn-cs"/>
                              </a:rPr>
                              <m:t>𝜈</m:t>
                            </m:r>
                          </m:e>
                          <m:sub>
                            <m:r>
                              <m:rPr>
                                <m:sty m:val="p"/>
                              </m:rPr>
                              <a:rPr lang="en-GB" sz="2000">
                                <a:solidFill>
                                  <a:schemeClr val="tx1"/>
                                </a:solidFill>
                                <a:effectLst/>
                                <a:latin typeface="+mn-lt"/>
                                <a:ea typeface="+mn-ea"/>
                                <a:cs typeface="+mn-cs"/>
                              </a:rPr>
                              <m:t>opt</m:t>
                            </m:r>
                          </m:sub>
                        </m:sSub>
                        <m:sSub>
                          <m:sSubPr>
                            <m:ctrlPr>
                              <a:rPr lang="en-NL" sz="2000" i="1">
                                <a:solidFill>
                                  <a:schemeClr val="tx1"/>
                                </a:solidFill>
                                <a:effectLst/>
                                <a:latin typeface="+mn-lt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en-GB" sz="2000" i="1">
                                <a:solidFill>
                                  <a:schemeClr val="tx1"/>
                                </a:solidFill>
                                <a:effectLst/>
                                <a:latin typeface="+mn-lt"/>
                                <a:ea typeface="+mn-ea"/>
                                <a:cs typeface="+mn-cs"/>
                              </a:rPr>
                              <m:t>𝐷</m:t>
                            </m:r>
                          </m:e>
                          <m:sub>
                            <m:r>
                              <a:rPr lang="en-GB" sz="2000" i="1">
                                <a:solidFill>
                                  <a:schemeClr val="tx1"/>
                                </a:solidFill>
                                <a:effectLst/>
                                <a:latin typeface="+mn-lt"/>
                                <a:ea typeface="+mn-ea"/>
                                <a:cs typeface="+mn-cs"/>
                              </a:rPr>
                              <m:t>𝑚</m:t>
                            </m:r>
                          </m:sub>
                        </m:sSub>
                      </m:num>
                      <m:den>
                        <m:sSub>
                          <m:sSubPr>
                            <m:ctrlPr>
                              <a:rPr lang="en-NL" sz="2000" i="1">
                                <a:solidFill>
                                  <a:schemeClr val="tx1"/>
                                </a:solidFill>
                                <a:effectLst/>
                                <a:latin typeface="+mn-lt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en-GB" sz="2000" i="1">
                                <a:solidFill>
                                  <a:schemeClr val="tx1"/>
                                </a:solidFill>
                                <a:effectLst/>
                                <a:latin typeface="+mn-lt"/>
                                <a:ea typeface="+mn-ea"/>
                                <a:cs typeface="+mn-cs"/>
                              </a:rPr>
                              <m:t>𝑑</m:t>
                            </m:r>
                          </m:e>
                          <m:sub>
                            <m:r>
                              <a:rPr lang="en-GB" sz="2000" i="1">
                                <a:solidFill>
                                  <a:schemeClr val="tx1"/>
                                </a:solidFill>
                                <a:effectLst/>
                                <a:latin typeface="+mn-lt"/>
                                <a:ea typeface="+mn-ea"/>
                                <a:cs typeface="+mn-cs"/>
                              </a:rPr>
                              <m:t>𝑐</m:t>
                            </m:r>
                          </m:sub>
                        </m:sSub>
                      </m:den>
                    </m:f>
                    <m:r>
                      <m:rPr>
                        <m:nor/>
                      </m:rPr>
                      <a:rPr lang="en-NL" sz="4000">
                        <a:effectLst/>
                      </a:rPr>
                      <m:t> </m:t>
                    </m:r>
                  </m:oMath>
                </m:oMathPara>
              </a14:m>
              <a:endParaRPr lang="en-GB" sz="6600" b="0"/>
            </a:p>
          </xdr:txBody>
        </xdr:sp>
      </mc:Choice>
      <mc:Fallback>
        <xdr:sp macro="" textlink="">
          <xdr:nvSpPr>
            <xdr:cNvPr id="5" name="TextBox 4">
              <a:extLst>
                <a:ext uri="{FF2B5EF4-FFF2-40B4-BE49-F238E27FC236}">
                  <a16:creationId xmlns:a16="http://schemas.microsoft.com/office/drawing/2014/main" id="{1AC55A6F-5ACD-DD41-9C91-E5846F21ED2D}"/>
                </a:ext>
              </a:extLst>
            </xdr:cNvPr>
            <xdr:cNvSpPr txBox="1"/>
          </xdr:nvSpPr>
          <xdr:spPr>
            <a:xfrm>
              <a:off x="6261100" y="3213100"/>
              <a:ext cx="1729769" cy="707053"/>
            </a:xfrm>
            <a:prstGeom prst="rect">
              <a:avLst/>
            </a:prstGeom>
            <a:solidFill>
              <a:schemeClr val="accent4">
                <a:lumMod val="20000"/>
                <a:lumOff val="80000"/>
              </a:schemeClr>
            </a:solidFill>
            <a:ln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GB" sz="20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𝑢</a:t>
              </a:r>
              <a:r>
                <a:rPr lang="en-NL" sz="20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</a:t>
              </a:r>
              <a:r>
                <a:rPr lang="en-GB" sz="20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opt=</a:t>
              </a:r>
              <a:r>
                <a:rPr lang="en-NL" sz="20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(</a:t>
              </a:r>
              <a:r>
                <a:rPr lang="en-GB" sz="20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𝜈</a:t>
              </a:r>
              <a:r>
                <a:rPr lang="en-NL" sz="20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</a:t>
              </a:r>
              <a:r>
                <a:rPr lang="en-GB" sz="20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opt</a:t>
              </a:r>
              <a:r>
                <a:rPr lang="en-NL" sz="20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 </a:t>
              </a:r>
              <a:r>
                <a:rPr lang="en-GB" sz="20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𝐷</a:t>
              </a:r>
              <a:r>
                <a:rPr lang="en-NL" sz="20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</a:t>
              </a:r>
              <a:r>
                <a:rPr lang="en-GB" sz="20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𝑚</a:t>
              </a:r>
              <a:r>
                <a:rPr lang="en-NL" sz="20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)/</a:t>
              </a:r>
              <a:r>
                <a:rPr lang="en-GB" sz="20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𝑑</a:t>
              </a:r>
              <a:r>
                <a:rPr lang="en-NL" sz="20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</a:t>
              </a:r>
              <a:r>
                <a:rPr lang="en-GB" sz="20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𝑐 </a:t>
              </a:r>
              <a:r>
                <a:rPr lang="en-NL" sz="40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 </a:t>
              </a:r>
              <a:r>
                <a:rPr lang="en-NL" sz="40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"</a:t>
              </a:r>
              <a:r>
                <a:rPr lang="en-NL" sz="4000" i="0">
                  <a:effectLst/>
                  <a:latin typeface="Cambria Math" panose="02040503050406030204" pitchFamily="18" charset="0"/>
                </a:rPr>
                <a:t> </a:t>
              </a:r>
              <a:r>
                <a:rPr lang="en-GB" sz="4000" i="0">
                  <a:effectLst/>
                </a:rPr>
                <a:t>"</a:t>
              </a:r>
              <a:endParaRPr lang="en-GB" sz="6600" b="0"/>
            </a:p>
          </xdr:txBody>
        </xdr:sp>
      </mc:Fallback>
    </mc:AlternateContent>
    <xdr:clientData/>
  </xdr:oneCellAnchor>
  <xdr:oneCellAnchor>
    <xdr:from>
      <xdr:col>7</xdr:col>
      <xdr:colOff>12700</xdr:colOff>
      <xdr:row>11</xdr:row>
      <xdr:rowOff>139700</xdr:rowOff>
    </xdr:from>
    <xdr:ext cx="1774332" cy="563488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6" name="TextBox 5">
              <a:extLst>
                <a:ext uri="{FF2B5EF4-FFF2-40B4-BE49-F238E27FC236}">
                  <a16:creationId xmlns:a16="http://schemas.microsoft.com/office/drawing/2014/main" id="{3C13B55B-D5FC-A948-A29D-2945EF4C4B0E}"/>
                </a:ext>
              </a:extLst>
            </xdr:cNvPr>
            <xdr:cNvSpPr txBox="1"/>
          </xdr:nvSpPr>
          <xdr:spPr>
            <a:xfrm>
              <a:off x="6261100" y="2679700"/>
              <a:ext cx="1774332" cy="563488"/>
            </a:xfrm>
            <a:prstGeom prst="rect">
              <a:avLst/>
            </a:prstGeom>
            <a:solidFill>
              <a:schemeClr val="accent4">
                <a:lumMod val="20000"/>
                <a:lumOff val="80000"/>
              </a:schemeClr>
            </a:solidFill>
            <a:ln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NL" sz="2000" i="1">
                            <a:solidFill>
                              <a:schemeClr val="tx1"/>
                            </a:solidFill>
                            <a:effectLst/>
                            <a:latin typeface="+mn-lt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en-GB" sz="2000" i="1">
                            <a:solidFill>
                              <a:schemeClr val="tx1"/>
                            </a:solidFill>
                            <a:effectLst/>
                            <a:latin typeface="+mn-lt"/>
                            <a:ea typeface="+mn-ea"/>
                            <a:cs typeface="+mn-cs"/>
                          </a:rPr>
                          <m:t>𝐻</m:t>
                        </m:r>
                      </m:e>
                      <m:sub>
                        <m:r>
                          <m:rPr>
                            <m:sty m:val="p"/>
                          </m:rPr>
                          <a:rPr lang="en-GB" sz="2000">
                            <a:solidFill>
                              <a:schemeClr val="tx1"/>
                            </a:solidFill>
                            <a:effectLst/>
                            <a:latin typeface="+mn-lt"/>
                            <a:ea typeface="+mn-ea"/>
                            <a:cs typeface="+mn-cs"/>
                          </a:rPr>
                          <m:t>min</m:t>
                        </m:r>
                      </m:sub>
                    </m:sSub>
                    <m:r>
                      <a:rPr lang="en-GB" sz="2000" i="1">
                        <a:solidFill>
                          <a:schemeClr val="tx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= </m:t>
                    </m:r>
                    <m:sSub>
                      <m:sSubPr>
                        <m:ctrlPr>
                          <a:rPr lang="en-NL" sz="2000" i="1">
                            <a:solidFill>
                              <a:schemeClr val="tx1"/>
                            </a:solidFill>
                            <a:effectLst/>
                            <a:latin typeface="+mn-lt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en-GB" sz="2000" i="1">
                            <a:solidFill>
                              <a:schemeClr val="tx1"/>
                            </a:solidFill>
                            <a:effectLst/>
                            <a:latin typeface="+mn-lt"/>
                            <a:ea typeface="+mn-ea"/>
                            <a:cs typeface="+mn-cs"/>
                          </a:rPr>
                          <m:t>h</m:t>
                        </m:r>
                      </m:e>
                      <m:sub>
                        <m:r>
                          <m:rPr>
                            <m:sty m:val="p"/>
                          </m:rPr>
                          <a:rPr lang="en-GB" sz="2000">
                            <a:solidFill>
                              <a:schemeClr val="tx1"/>
                            </a:solidFill>
                            <a:effectLst/>
                            <a:latin typeface="+mn-lt"/>
                            <a:ea typeface="+mn-ea"/>
                            <a:cs typeface="+mn-cs"/>
                          </a:rPr>
                          <m:t>min</m:t>
                        </m:r>
                      </m:sub>
                    </m:sSub>
                    <m:sSub>
                      <m:sSubPr>
                        <m:ctrlPr>
                          <a:rPr lang="en-NL" sz="2000" i="1">
                            <a:solidFill>
                              <a:schemeClr val="tx1"/>
                            </a:solidFill>
                            <a:effectLst/>
                            <a:latin typeface="+mn-lt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en-GB" sz="2000" i="1">
                            <a:solidFill>
                              <a:schemeClr val="tx1"/>
                            </a:solidFill>
                            <a:effectLst/>
                            <a:latin typeface="+mn-lt"/>
                            <a:ea typeface="+mn-ea"/>
                            <a:cs typeface="+mn-cs"/>
                          </a:rPr>
                          <m:t>𝑑</m:t>
                        </m:r>
                      </m:e>
                      <m:sub>
                        <m:r>
                          <a:rPr lang="en-GB" sz="2000" i="1">
                            <a:solidFill>
                              <a:schemeClr val="tx1"/>
                            </a:solidFill>
                            <a:effectLst/>
                            <a:latin typeface="+mn-lt"/>
                            <a:ea typeface="+mn-ea"/>
                            <a:cs typeface="+mn-cs"/>
                          </a:rPr>
                          <m:t>𝑐</m:t>
                        </m:r>
                      </m:sub>
                    </m:sSub>
                    <m:r>
                      <m:rPr>
                        <m:nor/>
                      </m:rPr>
                      <a:rPr lang="en-NL" sz="3600">
                        <a:effectLst/>
                      </a:rPr>
                      <m:t> </m:t>
                    </m:r>
                  </m:oMath>
                </m:oMathPara>
              </a14:m>
              <a:endParaRPr lang="en-GB" sz="9600" b="0"/>
            </a:p>
          </xdr:txBody>
        </xdr:sp>
      </mc:Choice>
      <mc:Fallback>
        <xdr:sp macro="" textlink="">
          <xdr:nvSpPr>
            <xdr:cNvPr id="6" name="TextBox 5">
              <a:extLst>
                <a:ext uri="{FF2B5EF4-FFF2-40B4-BE49-F238E27FC236}">
                  <a16:creationId xmlns:a16="http://schemas.microsoft.com/office/drawing/2014/main" id="{3C13B55B-D5FC-A948-A29D-2945EF4C4B0E}"/>
                </a:ext>
              </a:extLst>
            </xdr:cNvPr>
            <xdr:cNvSpPr txBox="1"/>
          </xdr:nvSpPr>
          <xdr:spPr>
            <a:xfrm>
              <a:off x="6261100" y="2679700"/>
              <a:ext cx="1774332" cy="563488"/>
            </a:xfrm>
            <a:prstGeom prst="rect">
              <a:avLst/>
            </a:prstGeom>
            <a:solidFill>
              <a:schemeClr val="accent4">
                <a:lumMod val="20000"/>
                <a:lumOff val="80000"/>
              </a:schemeClr>
            </a:solidFill>
            <a:ln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GB" sz="20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𝐻</a:t>
              </a:r>
              <a:r>
                <a:rPr lang="en-NL" sz="20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</a:t>
              </a:r>
              <a:r>
                <a:rPr lang="en-GB" sz="20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min= ℎ</a:t>
              </a:r>
              <a:r>
                <a:rPr lang="en-NL" sz="20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</a:t>
              </a:r>
              <a:r>
                <a:rPr lang="en-GB" sz="20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min</a:t>
              </a:r>
              <a:r>
                <a:rPr lang="en-NL" sz="20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 </a:t>
              </a:r>
              <a:r>
                <a:rPr lang="en-GB" sz="20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𝑑</a:t>
              </a:r>
              <a:r>
                <a:rPr lang="en-NL" sz="20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</a:t>
              </a:r>
              <a:r>
                <a:rPr lang="en-GB" sz="20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𝑐</a:t>
              </a:r>
              <a:r>
                <a:rPr lang="en-NL" sz="36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 </a:t>
              </a:r>
              <a:r>
                <a:rPr lang="en-NL" sz="36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"</a:t>
              </a:r>
              <a:r>
                <a:rPr lang="en-NL" sz="3600" i="0">
                  <a:effectLst/>
                  <a:latin typeface="Cambria Math" panose="02040503050406030204" pitchFamily="18" charset="0"/>
                </a:rPr>
                <a:t> </a:t>
              </a:r>
              <a:r>
                <a:rPr lang="en-GB" sz="3600" i="0">
                  <a:effectLst/>
                </a:rPr>
                <a:t>"</a:t>
              </a:r>
              <a:endParaRPr lang="en-GB" sz="9600" b="0"/>
            </a:p>
          </xdr:txBody>
        </xdr:sp>
      </mc:Fallback>
    </mc:AlternateContent>
    <xdr:clientData/>
  </xdr:oneCellAnchor>
  <xdr:oneCellAnchor>
    <xdr:from>
      <xdr:col>7</xdr:col>
      <xdr:colOff>12700</xdr:colOff>
      <xdr:row>3</xdr:row>
      <xdr:rowOff>101600</xdr:rowOff>
    </xdr:from>
    <xdr:ext cx="2152704" cy="373564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7" name="TextBox 6">
              <a:extLst>
                <a:ext uri="{FF2B5EF4-FFF2-40B4-BE49-F238E27FC236}">
                  <a16:creationId xmlns:a16="http://schemas.microsoft.com/office/drawing/2014/main" id="{7949AE79-CD58-6C43-9878-E15193BA5E64}"/>
                </a:ext>
              </a:extLst>
            </xdr:cNvPr>
            <xdr:cNvSpPr txBox="1"/>
          </xdr:nvSpPr>
          <xdr:spPr>
            <a:xfrm>
              <a:off x="6261100" y="1016000"/>
              <a:ext cx="2152704" cy="373564"/>
            </a:xfrm>
            <a:prstGeom prst="rect">
              <a:avLst/>
            </a:prstGeom>
            <a:solidFill>
              <a:schemeClr val="accent4">
                <a:lumMod val="20000"/>
                <a:lumOff val="80000"/>
              </a:schemeClr>
            </a:solidFill>
            <a:ln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GB" sz="2000" i="1">
                        <a:solidFill>
                          <a:schemeClr val="tx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𝐶</m:t>
                    </m:r>
                    <m:r>
                      <a:rPr lang="en-GB" sz="2000" i="1">
                        <a:solidFill>
                          <a:schemeClr val="tx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=</m:t>
                    </m:r>
                    <m:r>
                      <a:rPr lang="en-GB" sz="2000" i="1">
                        <a:solidFill>
                          <a:schemeClr val="tx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𝑓</m:t>
                    </m:r>
                    <m:d>
                      <m:dPr>
                        <m:ctrlPr>
                          <a:rPr lang="en-NL" sz="2000" i="1">
                            <a:solidFill>
                              <a:schemeClr val="tx1"/>
                            </a:solidFill>
                            <a:effectLst/>
                            <a:latin typeface="+mn-lt"/>
                            <a:ea typeface="+mn-ea"/>
                            <a:cs typeface="+mn-cs"/>
                          </a:rPr>
                        </m:ctrlPr>
                      </m:dPr>
                      <m:e>
                        <m:r>
                          <a:rPr lang="en-GB" sz="2000" i="1">
                            <a:solidFill>
                              <a:schemeClr val="tx1"/>
                            </a:solidFill>
                            <a:effectLst/>
                            <a:latin typeface="+mn-lt"/>
                            <a:ea typeface="+mn-ea"/>
                            <a:cs typeface="+mn-cs"/>
                          </a:rPr>
                          <m:t>𝑘</m:t>
                        </m:r>
                      </m:e>
                    </m:d>
                    <m:r>
                      <a:rPr lang="en-GB" sz="2000" i="1">
                        <a:solidFill>
                          <a:schemeClr val="tx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+</m:t>
                    </m:r>
                    <m:r>
                      <a:rPr lang="en-GB" sz="2000" i="1">
                        <a:solidFill>
                          <a:schemeClr val="tx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𝑔</m:t>
                    </m:r>
                    <m:r>
                      <a:rPr lang="en-GB" sz="2000" i="1">
                        <a:solidFill>
                          <a:schemeClr val="tx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(</m:t>
                    </m:r>
                    <m:r>
                      <a:rPr lang="en-GB" sz="2000" i="1">
                        <a:solidFill>
                          <a:schemeClr val="tx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𝑘</m:t>
                    </m:r>
                    <m:r>
                      <a:rPr lang="en-GB" sz="2000" i="1">
                        <a:solidFill>
                          <a:schemeClr val="tx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)</m:t>
                    </m:r>
                    <m:sSubSup>
                      <m:sSubSupPr>
                        <m:ctrlPr>
                          <a:rPr lang="en-NL" sz="2000" i="1">
                            <a:solidFill>
                              <a:schemeClr val="tx1"/>
                            </a:solidFill>
                            <a:effectLst/>
                            <a:latin typeface="+mn-lt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en-GB" sz="2000" i="1">
                            <a:solidFill>
                              <a:schemeClr val="tx1"/>
                            </a:solidFill>
                            <a:effectLst/>
                            <a:latin typeface="+mn-lt"/>
                            <a:ea typeface="+mn-ea"/>
                            <a:cs typeface="+mn-cs"/>
                          </a:rPr>
                          <m:t>𝛿</m:t>
                        </m:r>
                      </m:e>
                      <m:sub>
                        <m:r>
                          <a:rPr lang="en-GB" sz="2000" i="1">
                            <a:solidFill>
                              <a:schemeClr val="tx1"/>
                            </a:solidFill>
                            <a:effectLst/>
                            <a:latin typeface="+mn-lt"/>
                            <a:ea typeface="+mn-ea"/>
                            <a:cs typeface="+mn-cs"/>
                          </a:rPr>
                          <m:t>𝑓</m:t>
                        </m:r>
                      </m:sub>
                      <m:sup>
                        <m:r>
                          <a:rPr lang="en-GB" sz="2000" i="1">
                            <a:solidFill>
                              <a:schemeClr val="tx1"/>
                            </a:solidFill>
                            <a:effectLst/>
                            <a:latin typeface="+mn-lt"/>
                            <a:ea typeface="+mn-ea"/>
                            <a:cs typeface="+mn-cs"/>
                          </a:rPr>
                          <m:t>2</m:t>
                        </m:r>
                      </m:sup>
                    </m:sSubSup>
                  </m:oMath>
                </m:oMathPara>
              </a14:m>
              <a:endParaRPr lang="en-NL" sz="200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</mc:Choice>
      <mc:Fallback>
        <xdr:sp macro="" textlink="">
          <xdr:nvSpPr>
            <xdr:cNvPr id="7" name="TextBox 6">
              <a:extLst>
                <a:ext uri="{FF2B5EF4-FFF2-40B4-BE49-F238E27FC236}">
                  <a16:creationId xmlns:a16="http://schemas.microsoft.com/office/drawing/2014/main" id="{7949AE79-CD58-6C43-9878-E15193BA5E64}"/>
                </a:ext>
              </a:extLst>
            </xdr:cNvPr>
            <xdr:cNvSpPr txBox="1"/>
          </xdr:nvSpPr>
          <xdr:spPr>
            <a:xfrm>
              <a:off x="6261100" y="1016000"/>
              <a:ext cx="2152704" cy="373564"/>
            </a:xfrm>
            <a:prstGeom prst="rect">
              <a:avLst/>
            </a:prstGeom>
            <a:solidFill>
              <a:schemeClr val="accent4">
                <a:lumMod val="20000"/>
                <a:lumOff val="80000"/>
              </a:schemeClr>
            </a:solidFill>
            <a:ln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n-GB" sz="20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𝐶=𝑓</a:t>
              </a:r>
              <a:r>
                <a:rPr lang="en-NL" sz="20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(</a:t>
              </a:r>
              <a:r>
                <a:rPr lang="en-GB" sz="20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𝑘)+𝑔(𝑘)𝛿</a:t>
              </a:r>
              <a:r>
                <a:rPr lang="en-NL" sz="20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</a:t>
              </a:r>
              <a:r>
                <a:rPr lang="en-GB" sz="20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𝑓^2</a:t>
              </a:r>
              <a:endParaRPr lang="en-NL" sz="200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</mc:Fallback>
    </mc:AlternateContent>
    <xdr:clientData/>
  </xdr:oneCellAnchor>
  <xdr:oneCellAnchor>
    <xdr:from>
      <xdr:col>7</xdr:col>
      <xdr:colOff>12700</xdr:colOff>
      <xdr:row>5</xdr:row>
      <xdr:rowOff>76200</xdr:rowOff>
    </xdr:from>
    <xdr:ext cx="1074460" cy="727507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D5D19FC0-F7AB-4B42-8FCE-877EC7720CFC}"/>
                </a:ext>
              </a:extLst>
            </xdr:cNvPr>
            <xdr:cNvSpPr txBox="1"/>
          </xdr:nvSpPr>
          <xdr:spPr>
            <a:xfrm>
              <a:off x="6261100" y="1397000"/>
              <a:ext cx="1074460" cy="727507"/>
            </a:xfrm>
            <a:prstGeom prst="rect">
              <a:avLst/>
            </a:prstGeom>
            <a:solidFill>
              <a:schemeClr val="accent4">
                <a:lumMod val="20000"/>
                <a:lumOff val="80000"/>
              </a:schemeClr>
            </a:solidFill>
            <a:ln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NL" sz="1600" i="1">
                            <a:solidFill>
                              <a:schemeClr val="tx1"/>
                            </a:solidFill>
                            <a:effectLst/>
                            <a:latin typeface="+mn-lt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en-GB" sz="1600" i="1">
                            <a:solidFill>
                              <a:schemeClr val="tx1"/>
                            </a:solidFill>
                            <a:effectLst/>
                            <a:latin typeface="+mn-lt"/>
                            <a:ea typeface="+mn-ea"/>
                            <a:cs typeface="+mn-cs"/>
                          </a:rPr>
                          <m:t>𝜈</m:t>
                        </m:r>
                      </m:e>
                      <m:sub>
                        <m:r>
                          <m:rPr>
                            <m:sty m:val="p"/>
                          </m:rPr>
                          <a:rPr lang="en-GB" sz="1600">
                            <a:solidFill>
                              <a:schemeClr val="tx1"/>
                            </a:solidFill>
                            <a:effectLst/>
                            <a:latin typeface="+mn-lt"/>
                            <a:ea typeface="+mn-ea"/>
                            <a:cs typeface="+mn-cs"/>
                          </a:rPr>
                          <m:t>opt</m:t>
                        </m:r>
                      </m:sub>
                    </m:sSub>
                    <m:r>
                      <a:rPr lang="en-GB" sz="1600" i="1">
                        <a:solidFill>
                          <a:schemeClr val="tx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=</m:t>
                    </m:r>
                    <m:rad>
                      <m:radPr>
                        <m:degHide m:val="on"/>
                        <m:ctrlPr>
                          <a:rPr lang="en-NL" sz="1600" i="1">
                            <a:solidFill>
                              <a:schemeClr val="tx1"/>
                            </a:solidFill>
                            <a:effectLst/>
                            <a:latin typeface="+mn-lt"/>
                            <a:ea typeface="+mn-ea"/>
                            <a:cs typeface="+mn-cs"/>
                          </a:rPr>
                        </m:ctrlPr>
                      </m:radPr>
                      <m:deg/>
                      <m:e>
                        <m:f>
                          <m:fPr>
                            <m:ctrlPr>
                              <a:rPr lang="en-NL" sz="1600" i="1">
                                <a:solidFill>
                                  <a:schemeClr val="tx1"/>
                                </a:solidFill>
                                <a:effectLst/>
                                <a:latin typeface="+mn-lt"/>
                                <a:ea typeface="+mn-ea"/>
                                <a:cs typeface="+mn-cs"/>
                              </a:rPr>
                            </m:ctrlPr>
                          </m:fPr>
                          <m:num>
                            <m:r>
                              <a:rPr lang="en-GB" sz="1600" i="1">
                                <a:solidFill>
                                  <a:schemeClr val="tx1"/>
                                </a:solidFill>
                                <a:effectLst/>
                                <a:latin typeface="+mn-lt"/>
                                <a:ea typeface="+mn-ea"/>
                                <a:cs typeface="+mn-cs"/>
                              </a:rPr>
                              <m:t>𝐵</m:t>
                            </m:r>
                          </m:num>
                          <m:den>
                            <m:r>
                              <a:rPr lang="en-GB" sz="1600" i="1">
                                <a:solidFill>
                                  <a:schemeClr val="tx1"/>
                                </a:solidFill>
                                <a:effectLst/>
                                <a:latin typeface="+mn-lt"/>
                                <a:ea typeface="+mn-ea"/>
                                <a:cs typeface="+mn-cs"/>
                              </a:rPr>
                              <m:t>𝐶</m:t>
                            </m:r>
                          </m:den>
                        </m:f>
                      </m:e>
                    </m:rad>
                    <m:r>
                      <m:rPr>
                        <m:nor/>
                      </m:rPr>
                      <a:rPr lang="en-NL" sz="3200">
                        <a:effectLst/>
                      </a:rPr>
                      <m:t> </m:t>
                    </m:r>
                  </m:oMath>
                </m:oMathPara>
              </a14:m>
              <a:endParaRPr lang="en-NL" sz="320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</mc:Choice>
      <mc:Fallback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D5D19FC0-F7AB-4B42-8FCE-877EC7720CFC}"/>
                </a:ext>
              </a:extLst>
            </xdr:cNvPr>
            <xdr:cNvSpPr txBox="1"/>
          </xdr:nvSpPr>
          <xdr:spPr>
            <a:xfrm>
              <a:off x="6261100" y="1397000"/>
              <a:ext cx="1074460" cy="727507"/>
            </a:xfrm>
            <a:prstGeom prst="rect">
              <a:avLst/>
            </a:prstGeom>
            <a:solidFill>
              <a:schemeClr val="accent4">
                <a:lumMod val="20000"/>
                <a:lumOff val="80000"/>
              </a:schemeClr>
            </a:solidFill>
            <a:ln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n-GB" sz="16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𝜈</a:t>
              </a:r>
              <a:r>
                <a:rPr lang="en-NL" sz="16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</a:t>
              </a:r>
              <a:r>
                <a:rPr lang="en-GB" sz="16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opt=</a:t>
              </a:r>
              <a:r>
                <a:rPr lang="en-NL" sz="16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√(</a:t>
              </a:r>
              <a:r>
                <a:rPr lang="en-GB" sz="16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𝐵</a:t>
              </a:r>
              <a:r>
                <a:rPr lang="en-NL" sz="16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/</a:t>
              </a:r>
              <a:r>
                <a:rPr lang="en-GB" sz="16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𝐶</a:t>
              </a:r>
              <a:r>
                <a:rPr lang="en-NL" sz="16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)</a:t>
              </a:r>
              <a:r>
                <a:rPr lang="en-NL" sz="32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 </a:t>
              </a:r>
              <a:r>
                <a:rPr lang="en-NL" sz="32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"</a:t>
              </a:r>
              <a:r>
                <a:rPr lang="en-NL" sz="3200" i="0">
                  <a:effectLst/>
                  <a:latin typeface="Cambria Math" panose="02040503050406030204" pitchFamily="18" charset="0"/>
                </a:rPr>
                <a:t> </a:t>
              </a:r>
              <a:r>
                <a:rPr lang="en-GB" sz="3200" i="0">
                  <a:effectLst/>
                </a:rPr>
                <a:t>"</a:t>
              </a:r>
              <a:endParaRPr lang="en-NL" sz="320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</mc:Fallback>
    </mc:AlternateContent>
    <xdr:clientData/>
  </xdr:oneCellAnchor>
  <xdr:oneCellAnchor>
    <xdr:from>
      <xdr:col>7</xdr:col>
      <xdr:colOff>12700</xdr:colOff>
      <xdr:row>17</xdr:row>
      <xdr:rowOff>165100</xdr:rowOff>
    </xdr:from>
    <xdr:ext cx="1492203" cy="818366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8" name="TextBox 7">
              <a:extLst>
                <a:ext uri="{FF2B5EF4-FFF2-40B4-BE49-F238E27FC236}">
                  <a16:creationId xmlns:a16="http://schemas.microsoft.com/office/drawing/2014/main" id="{39BE9C1A-F6CF-764D-80D6-7AEFBB90A235}"/>
                </a:ext>
              </a:extLst>
            </xdr:cNvPr>
            <xdr:cNvSpPr txBox="1"/>
          </xdr:nvSpPr>
          <xdr:spPr>
            <a:xfrm>
              <a:off x="6261100" y="3924300"/>
              <a:ext cx="1492203" cy="818366"/>
            </a:xfrm>
            <a:prstGeom prst="rect">
              <a:avLst/>
            </a:prstGeom>
            <a:solidFill>
              <a:schemeClr val="accent4">
                <a:lumMod val="20000"/>
                <a:lumOff val="80000"/>
              </a:schemeClr>
            </a:solidFill>
            <a:ln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NL" sz="1800" i="1">
                            <a:solidFill>
                              <a:schemeClr val="tx1"/>
                            </a:solidFill>
                            <a:effectLst/>
                            <a:latin typeface="+mn-lt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en-GB" sz="1800" i="1">
                            <a:solidFill>
                              <a:schemeClr val="tx1"/>
                            </a:solidFill>
                            <a:effectLst/>
                            <a:latin typeface="+mn-lt"/>
                            <a:ea typeface="+mn-ea"/>
                            <a:cs typeface="+mn-cs"/>
                          </a:rPr>
                          <m:t>𝛿</m:t>
                        </m:r>
                      </m:e>
                      <m:sub>
                        <m:r>
                          <a:rPr lang="en-GB" sz="1800" i="1">
                            <a:solidFill>
                              <a:schemeClr val="tx1"/>
                            </a:solidFill>
                            <a:effectLst/>
                            <a:latin typeface="+mn-lt"/>
                            <a:ea typeface="+mn-ea"/>
                            <a:cs typeface="+mn-cs"/>
                          </a:rPr>
                          <m:t>𝑓</m:t>
                        </m:r>
                      </m:sub>
                    </m:sSub>
                    <m:r>
                      <a:rPr lang="en-GB" sz="1800" i="1">
                        <a:solidFill>
                          <a:schemeClr val="tx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=</m:t>
                    </m:r>
                    <m:f>
                      <m:fPr>
                        <m:ctrlPr>
                          <a:rPr lang="en-NL" sz="1800" i="1">
                            <a:solidFill>
                              <a:schemeClr val="tx1"/>
                            </a:solidFill>
                            <a:effectLst/>
                            <a:latin typeface="+mn-lt"/>
                            <a:ea typeface="+mn-ea"/>
                            <a:cs typeface="+mn-cs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en-NL" sz="1800" i="1">
                                <a:solidFill>
                                  <a:schemeClr val="tx1"/>
                                </a:solidFill>
                                <a:effectLst/>
                                <a:latin typeface="+mn-lt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en-GB" sz="1800" i="1">
                                <a:solidFill>
                                  <a:schemeClr val="tx1"/>
                                </a:solidFill>
                                <a:effectLst/>
                                <a:latin typeface="+mn-lt"/>
                                <a:ea typeface="+mn-ea"/>
                                <a:cs typeface="+mn-cs"/>
                              </a:rPr>
                              <m:t>𝑑</m:t>
                            </m:r>
                          </m:e>
                          <m:sub>
                            <m:r>
                              <a:rPr lang="en-GB" sz="1800" i="1">
                                <a:solidFill>
                                  <a:schemeClr val="tx1"/>
                                </a:solidFill>
                                <a:effectLst/>
                                <a:latin typeface="+mn-lt"/>
                                <a:ea typeface="+mn-ea"/>
                                <a:cs typeface="+mn-cs"/>
                              </a:rPr>
                              <m:t>𝑓</m:t>
                            </m:r>
                          </m:sub>
                        </m:sSub>
                      </m:num>
                      <m:den>
                        <m:sSub>
                          <m:sSubPr>
                            <m:ctrlPr>
                              <a:rPr lang="en-NL" sz="1800" i="1">
                                <a:solidFill>
                                  <a:schemeClr val="tx1"/>
                                </a:solidFill>
                                <a:effectLst/>
                                <a:latin typeface="+mn-lt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en-GB" sz="1800" i="1">
                                <a:solidFill>
                                  <a:schemeClr val="tx1"/>
                                </a:solidFill>
                                <a:effectLst/>
                                <a:latin typeface="+mn-lt"/>
                                <a:ea typeface="+mn-ea"/>
                                <a:cs typeface="+mn-cs"/>
                              </a:rPr>
                              <m:t>𝑑</m:t>
                            </m:r>
                          </m:e>
                          <m:sub>
                            <m:r>
                              <a:rPr lang="en-GB" sz="1800" i="1">
                                <a:solidFill>
                                  <a:schemeClr val="tx1"/>
                                </a:solidFill>
                                <a:effectLst/>
                                <a:latin typeface="+mn-lt"/>
                                <a:ea typeface="+mn-ea"/>
                                <a:cs typeface="+mn-cs"/>
                              </a:rPr>
                              <m:t>𝑐</m:t>
                            </m:r>
                          </m:sub>
                        </m:sSub>
                      </m:den>
                    </m:f>
                    <m:rad>
                      <m:radPr>
                        <m:degHide m:val="on"/>
                        <m:ctrlPr>
                          <a:rPr lang="en-NL" sz="1800" i="1">
                            <a:solidFill>
                              <a:schemeClr val="tx1"/>
                            </a:solidFill>
                            <a:effectLst/>
                            <a:latin typeface="+mn-lt"/>
                            <a:ea typeface="+mn-ea"/>
                            <a:cs typeface="+mn-cs"/>
                          </a:rPr>
                        </m:ctrlPr>
                      </m:radPr>
                      <m:deg/>
                      <m:e>
                        <m:f>
                          <m:fPr>
                            <m:ctrlPr>
                              <a:rPr lang="en-NL" sz="1800" i="1">
                                <a:solidFill>
                                  <a:schemeClr val="tx1"/>
                                </a:solidFill>
                                <a:effectLst/>
                                <a:latin typeface="+mn-lt"/>
                                <a:ea typeface="+mn-ea"/>
                                <a:cs typeface="+mn-cs"/>
                              </a:rPr>
                            </m:ctrlPr>
                          </m:fPr>
                          <m:num>
                            <m:sSub>
                              <m:sSubPr>
                                <m:ctrlPr>
                                  <a:rPr lang="en-NL" sz="18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+mn-lt"/>
                                    <a:ea typeface="+mn-ea"/>
                                    <a:cs typeface="+mn-cs"/>
                                  </a:rPr>
                                </m:ctrlPr>
                              </m:sSubPr>
                              <m:e>
                                <m:r>
                                  <a:rPr lang="en-GB" sz="18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+mn-lt"/>
                                    <a:ea typeface="+mn-ea"/>
                                    <a:cs typeface="+mn-cs"/>
                                  </a:rPr>
                                  <m:t>𝐷</m:t>
                                </m:r>
                              </m:e>
                              <m:sub>
                                <m:r>
                                  <a:rPr lang="en-GB" sz="18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+mn-lt"/>
                                    <a:ea typeface="+mn-ea"/>
                                    <a:cs typeface="+mn-cs"/>
                                  </a:rPr>
                                  <m:t>𝑚</m:t>
                                </m:r>
                              </m:sub>
                            </m:sSub>
                          </m:num>
                          <m:den>
                            <m:sSub>
                              <m:sSubPr>
                                <m:ctrlPr>
                                  <a:rPr lang="en-NL" sz="18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+mn-lt"/>
                                    <a:ea typeface="+mn-ea"/>
                                    <a:cs typeface="+mn-cs"/>
                                  </a:rPr>
                                </m:ctrlPr>
                              </m:sSubPr>
                              <m:e>
                                <m:r>
                                  <a:rPr lang="en-GB" sz="18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+mn-lt"/>
                                    <a:ea typeface="+mn-ea"/>
                                    <a:cs typeface="+mn-cs"/>
                                  </a:rPr>
                                  <m:t>𝐷</m:t>
                                </m:r>
                              </m:e>
                              <m:sub>
                                <m:r>
                                  <a:rPr lang="en-GB" sz="18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+mn-lt"/>
                                    <a:ea typeface="+mn-ea"/>
                                    <a:cs typeface="+mn-cs"/>
                                  </a:rPr>
                                  <m:t>𝑓</m:t>
                                </m:r>
                              </m:sub>
                            </m:sSub>
                          </m:den>
                        </m:f>
                      </m:e>
                    </m:rad>
                    <m:r>
                      <m:rPr>
                        <m:nor/>
                      </m:rPr>
                      <a:rPr lang="en-NL" sz="3600">
                        <a:effectLst/>
                      </a:rPr>
                      <m:t> </m:t>
                    </m:r>
                  </m:oMath>
                </m:oMathPara>
              </a14:m>
              <a:endParaRPr lang="en-GB" sz="9600" b="0"/>
            </a:p>
          </xdr:txBody>
        </xdr:sp>
      </mc:Choice>
      <mc:Fallback>
        <xdr:sp macro="" textlink="">
          <xdr:nvSpPr>
            <xdr:cNvPr id="8" name="TextBox 7">
              <a:extLst>
                <a:ext uri="{FF2B5EF4-FFF2-40B4-BE49-F238E27FC236}">
                  <a16:creationId xmlns:a16="http://schemas.microsoft.com/office/drawing/2014/main" id="{39BE9C1A-F6CF-764D-80D6-7AEFBB90A235}"/>
                </a:ext>
              </a:extLst>
            </xdr:cNvPr>
            <xdr:cNvSpPr txBox="1"/>
          </xdr:nvSpPr>
          <xdr:spPr>
            <a:xfrm>
              <a:off x="6261100" y="3924300"/>
              <a:ext cx="1492203" cy="818366"/>
            </a:xfrm>
            <a:prstGeom prst="rect">
              <a:avLst/>
            </a:prstGeom>
            <a:solidFill>
              <a:schemeClr val="accent4">
                <a:lumMod val="20000"/>
                <a:lumOff val="80000"/>
              </a:schemeClr>
            </a:solidFill>
            <a:ln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GB" sz="18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𝛿</a:t>
              </a:r>
              <a:r>
                <a:rPr lang="en-NL" sz="18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</a:t>
              </a:r>
              <a:r>
                <a:rPr lang="en-GB" sz="18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𝑓=𝑑</a:t>
              </a:r>
              <a:r>
                <a:rPr lang="en-NL" sz="18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</a:t>
              </a:r>
              <a:r>
                <a:rPr lang="en-GB" sz="18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𝑓</a:t>
              </a:r>
              <a:r>
                <a:rPr lang="en-NL" sz="18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/</a:t>
              </a:r>
              <a:r>
                <a:rPr lang="en-GB" sz="18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𝑑</a:t>
              </a:r>
              <a:r>
                <a:rPr lang="en-NL" sz="18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</a:t>
              </a:r>
              <a:r>
                <a:rPr lang="en-GB" sz="18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𝑐 </a:t>
              </a:r>
              <a:r>
                <a:rPr lang="en-NL" sz="18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 √(</a:t>
              </a:r>
              <a:r>
                <a:rPr lang="en-GB" sz="18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𝐷</a:t>
              </a:r>
              <a:r>
                <a:rPr lang="en-NL" sz="18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</a:t>
              </a:r>
              <a:r>
                <a:rPr lang="en-GB" sz="18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𝑚</a:t>
              </a:r>
              <a:r>
                <a:rPr lang="en-NL" sz="18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/</a:t>
              </a:r>
              <a:r>
                <a:rPr lang="en-GB" sz="18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𝐷</a:t>
              </a:r>
              <a:r>
                <a:rPr lang="en-NL" sz="18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</a:t>
              </a:r>
              <a:r>
                <a:rPr lang="en-GB" sz="18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𝑓 </a:t>
              </a:r>
              <a:r>
                <a:rPr lang="en-NL" sz="18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)</a:t>
              </a:r>
              <a:r>
                <a:rPr lang="en-NL" sz="36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 </a:t>
              </a:r>
              <a:r>
                <a:rPr lang="en-NL" sz="36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"</a:t>
              </a:r>
              <a:r>
                <a:rPr lang="en-NL" sz="3600" i="0">
                  <a:effectLst/>
                  <a:latin typeface="Cambria Math" panose="02040503050406030204" pitchFamily="18" charset="0"/>
                </a:rPr>
                <a:t> </a:t>
              </a:r>
              <a:r>
                <a:rPr lang="en-GB" sz="3600" i="0">
                  <a:effectLst/>
                </a:rPr>
                <a:t>"</a:t>
              </a:r>
              <a:endParaRPr lang="en-GB" sz="9600" b="0"/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D835E3-7D60-5D4B-AB75-85CF29E41B3B}">
  <dimension ref="A1:R107"/>
  <sheetViews>
    <sheetView tabSelected="1" workbookViewId="0">
      <selection activeCell="E31" sqref="E31"/>
    </sheetView>
  </sheetViews>
  <sheetFormatPr baseColWidth="10" defaultRowHeight="16"/>
  <cols>
    <col min="1" max="1" width="15.83203125" customWidth="1"/>
    <col min="3" max="3" width="10.6640625" customWidth="1"/>
    <col min="4" max="4" width="10.83203125" customWidth="1"/>
    <col min="5" max="5" width="12.5" style="4" customWidth="1"/>
    <col min="6" max="6" width="10.5" style="4" customWidth="1"/>
  </cols>
  <sheetData>
    <row r="1" spans="1:18" ht="40" customHeight="1">
      <c r="A1" s="29" t="s">
        <v>17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</row>
    <row r="2" spans="1:18">
      <c r="A2" s="30" t="s">
        <v>18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</row>
    <row r="4" spans="1:18">
      <c r="A4" s="6" t="s">
        <v>1</v>
      </c>
      <c r="B4" s="7"/>
      <c r="C4" s="8"/>
      <c r="D4" s="5"/>
      <c r="E4" s="6" t="s">
        <v>0</v>
      </c>
      <c r="F4" s="7"/>
      <c r="G4" s="7"/>
    </row>
    <row r="5" spans="1:18">
      <c r="A5" s="9" t="s">
        <v>6</v>
      </c>
      <c r="B5" s="10"/>
      <c r="C5" s="11"/>
      <c r="D5" s="5"/>
      <c r="E5" s="22" t="s">
        <v>22</v>
      </c>
      <c r="F5" s="32"/>
      <c r="G5" s="32"/>
    </row>
    <row r="6" spans="1:18">
      <c r="A6" t="s">
        <v>7</v>
      </c>
      <c r="B6" s="18">
        <v>0</v>
      </c>
      <c r="C6" s="20"/>
      <c r="D6" s="5"/>
      <c r="E6" s="12" t="s">
        <v>21</v>
      </c>
      <c r="F6" s="36">
        <f>(1+6*B8+11*B8^2)/(96*(1+B8)^2)</f>
        <v>4.6875E-2</v>
      </c>
      <c r="G6" s="13"/>
    </row>
    <row r="7" spans="1:18">
      <c r="A7" t="s">
        <v>8</v>
      </c>
      <c r="B7" s="19">
        <v>2</v>
      </c>
      <c r="C7" s="21"/>
      <c r="D7" s="5"/>
      <c r="E7" s="27" t="s">
        <v>20</v>
      </c>
      <c r="F7" s="35">
        <f>(2*B8)/(3*(1+B8)^2)</f>
        <v>0.16666666666666666</v>
      </c>
      <c r="G7" s="14"/>
    </row>
    <row r="8" spans="1:18">
      <c r="A8" t="s">
        <v>10</v>
      </c>
      <c r="B8" s="19">
        <v>1</v>
      </c>
      <c r="C8" s="21"/>
      <c r="D8" s="5"/>
      <c r="E8" s="15" t="s">
        <v>9</v>
      </c>
      <c r="F8" s="37">
        <f>F6+F7*B11^2</f>
        <v>6.1874999999999999E-2</v>
      </c>
      <c r="G8" s="16"/>
    </row>
    <row r="9" spans="1:18">
      <c r="A9" s="34" t="s">
        <v>37</v>
      </c>
      <c r="B9" s="42">
        <f>5*10^-6</f>
        <v>4.9999999999999996E-6</v>
      </c>
      <c r="C9" s="34" t="s">
        <v>11</v>
      </c>
      <c r="E9" s="9" t="s">
        <v>23</v>
      </c>
      <c r="F9" s="10"/>
      <c r="G9" s="11"/>
    </row>
    <row r="10" spans="1:18">
      <c r="A10" s="33" t="s">
        <v>2</v>
      </c>
      <c r="B10" s="43">
        <v>30</v>
      </c>
      <c r="C10" s="33" t="s">
        <v>16</v>
      </c>
      <c r="E10" s="26" t="s">
        <v>24</v>
      </c>
      <c r="F10" s="40">
        <f>SQRT(B7/F8)</f>
        <v>5.6853524361496115</v>
      </c>
      <c r="G10" s="13"/>
    </row>
    <row r="11" spans="1:18">
      <c r="A11" s="33" t="s">
        <v>19</v>
      </c>
      <c r="B11" s="43">
        <v>0.3</v>
      </c>
      <c r="C11" s="33"/>
      <c r="E11" s="38" t="s">
        <v>12</v>
      </c>
      <c r="F11" s="41">
        <f>B6+2*SQRT(B7*F8)</f>
        <v>0.70356236397351446</v>
      </c>
      <c r="G11" s="39"/>
    </row>
    <row r="12" spans="1:18">
      <c r="A12" s="44" t="s">
        <v>27</v>
      </c>
      <c r="B12" s="42">
        <v>250</v>
      </c>
      <c r="C12" s="3" t="s">
        <v>28</v>
      </c>
      <c r="D12" s="4"/>
      <c r="E12" s="23" t="s">
        <v>29</v>
      </c>
      <c r="F12" s="24"/>
      <c r="G12" s="25"/>
    </row>
    <row r="13" spans="1:18">
      <c r="A13" s="44" t="s">
        <v>27</v>
      </c>
      <c r="B13">
        <f>B12*10^-6</f>
        <v>2.5000000000000001E-4</v>
      </c>
      <c r="C13" s="3" t="s">
        <v>16</v>
      </c>
      <c r="D13" s="4"/>
      <c r="E13" s="47" t="s">
        <v>25</v>
      </c>
      <c r="F13" s="48">
        <f>F11*B13</f>
        <v>1.7589059099337861E-4</v>
      </c>
      <c r="G13" s="13" t="s">
        <v>16</v>
      </c>
    </row>
    <row r="14" spans="1:18">
      <c r="A14" s="34" t="s">
        <v>38</v>
      </c>
      <c r="B14">
        <f>5*10^-11</f>
        <v>4.9999999999999995E-11</v>
      </c>
      <c r="C14" s="34" t="s">
        <v>11</v>
      </c>
      <c r="D14" s="4"/>
      <c r="E14" s="28" t="s">
        <v>26</v>
      </c>
      <c r="F14" s="49">
        <f>(F10*B9)/B13</f>
        <v>0.11370704872299221</v>
      </c>
      <c r="G14" s="14" t="s">
        <v>14</v>
      </c>
    </row>
    <row r="15" spans="1:18">
      <c r="A15" s="9" t="s">
        <v>32</v>
      </c>
      <c r="B15" s="10"/>
      <c r="C15" s="11"/>
      <c r="D15" s="4"/>
      <c r="E15" s="28" t="s">
        <v>13</v>
      </c>
      <c r="F15" s="46">
        <f>B10/F13</f>
        <v>170560.57308448834</v>
      </c>
      <c r="G15" s="14"/>
    </row>
    <row r="16" spans="1:18">
      <c r="C16" s="3"/>
      <c r="E16" s="50" t="s">
        <v>4</v>
      </c>
      <c r="F16" s="51">
        <f>B10/F14</f>
        <v>263.83588649006794</v>
      </c>
      <c r="G16" s="16" t="s">
        <v>15</v>
      </c>
    </row>
    <row r="17" spans="1:7">
      <c r="C17" s="3"/>
      <c r="E17" s="9" t="s">
        <v>30</v>
      </c>
      <c r="F17" s="10"/>
      <c r="G17" s="11"/>
    </row>
    <row r="18" spans="1:7">
      <c r="C18" s="3"/>
      <c r="E18" s="52"/>
      <c r="F18" s="52" t="s">
        <v>36</v>
      </c>
      <c r="G18" s="53"/>
    </row>
    <row r="19" spans="1:7">
      <c r="C19" s="3"/>
      <c r="E19" s="45" t="s">
        <v>31</v>
      </c>
      <c r="F19" s="4">
        <f>B13*B11*SQRT(B14/B9)</f>
        <v>2.3717082451262844E-7</v>
      </c>
      <c r="G19" t="s">
        <v>14</v>
      </c>
    </row>
    <row r="20" spans="1:7">
      <c r="C20" s="3"/>
      <c r="E20" s="45" t="s">
        <v>31</v>
      </c>
      <c r="F20" s="31">
        <f>F19*10^6</f>
        <v>0.23717082451262844</v>
      </c>
      <c r="G20" t="s">
        <v>3</v>
      </c>
    </row>
    <row r="21" spans="1:7">
      <c r="C21" s="3"/>
      <c r="E21" s="45" t="s">
        <v>33</v>
      </c>
      <c r="F21"/>
    </row>
    <row r="22" spans="1:7">
      <c r="C22" s="3"/>
      <c r="E22" s="45" t="s">
        <v>5</v>
      </c>
      <c r="F22"/>
    </row>
    <row r="23" spans="1:7">
      <c r="A23" s="1"/>
      <c r="B23" s="1"/>
      <c r="C23" s="3"/>
      <c r="E23" s="45" t="s">
        <v>4</v>
      </c>
      <c r="F23"/>
    </row>
    <row r="24" spans="1:7">
      <c r="A24" s="2"/>
      <c r="B24" s="2"/>
      <c r="C24" s="3"/>
      <c r="D24" s="3"/>
      <c r="E24" s="45" t="s">
        <v>34</v>
      </c>
      <c r="F24"/>
    </row>
    <row r="25" spans="1:7">
      <c r="C25" s="3"/>
      <c r="D25" s="3"/>
      <c r="E25" s="45" t="s">
        <v>35</v>
      </c>
      <c r="F25"/>
    </row>
    <row r="26" spans="1:7">
      <c r="C26" s="3"/>
      <c r="D26" s="3"/>
      <c r="E26"/>
      <c r="F26"/>
    </row>
    <row r="27" spans="1:7">
      <c r="C27" s="3"/>
      <c r="D27" s="3"/>
      <c r="E27"/>
      <c r="F27"/>
    </row>
    <row r="28" spans="1:7">
      <c r="C28" s="3"/>
      <c r="D28" s="3"/>
      <c r="E28"/>
      <c r="F28"/>
    </row>
    <row r="29" spans="1:7">
      <c r="C29" s="3"/>
      <c r="D29" s="3"/>
      <c r="E29"/>
      <c r="F29"/>
    </row>
    <row r="30" spans="1:7" ht="16" customHeight="1">
      <c r="C30" s="3"/>
      <c r="D30" s="3"/>
      <c r="E30"/>
      <c r="F30"/>
    </row>
    <row r="31" spans="1:7">
      <c r="C31" s="3"/>
      <c r="D31" s="3"/>
      <c r="E31"/>
      <c r="F31"/>
    </row>
    <row r="32" spans="1:7">
      <c r="C32" s="3"/>
      <c r="D32" s="3"/>
      <c r="E32"/>
      <c r="F32"/>
    </row>
    <row r="33" spans="3:10">
      <c r="C33" s="3"/>
      <c r="D33" s="3"/>
      <c r="E33"/>
      <c r="F33"/>
    </row>
    <row r="34" spans="3:10">
      <c r="C34" s="3"/>
      <c r="D34" s="3"/>
      <c r="E34"/>
      <c r="F34"/>
    </row>
    <row r="35" spans="3:10">
      <c r="C35" s="3"/>
      <c r="D35" s="3"/>
      <c r="E35"/>
      <c r="F35"/>
      <c r="J35" s="17"/>
    </row>
    <row r="36" spans="3:10">
      <c r="C36" s="3"/>
      <c r="D36" s="3"/>
      <c r="E36"/>
      <c r="F36"/>
    </row>
    <row r="37" spans="3:10">
      <c r="C37" s="3"/>
      <c r="D37" s="3"/>
      <c r="E37"/>
      <c r="F37"/>
    </row>
    <row r="38" spans="3:10">
      <c r="C38" s="3"/>
      <c r="D38" s="3"/>
      <c r="E38"/>
      <c r="F38"/>
    </row>
    <row r="39" spans="3:10">
      <c r="C39" s="3"/>
      <c r="D39" s="3"/>
      <c r="E39"/>
      <c r="F39"/>
    </row>
    <row r="40" spans="3:10">
      <c r="C40" s="3"/>
      <c r="D40" s="3"/>
      <c r="E40"/>
      <c r="F40"/>
    </row>
    <row r="41" spans="3:10">
      <c r="C41" s="3"/>
      <c r="D41" s="3"/>
      <c r="E41"/>
      <c r="F41"/>
    </row>
    <row r="42" spans="3:10">
      <c r="C42" s="3"/>
      <c r="D42" s="3"/>
      <c r="E42"/>
      <c r="F42"/>
    </row>
    <row r="43" spans="3:10">
      <c r="C43" s="3"/>
      <c r="D43" s="3"/>
      <c r="E43"/>
      <c r="F43"/>
    </row>
    <row r="44" spans="3:10">
      <c r="C44" s="3"/>
      <c r="D44" s="3"/>
      <c r="E44"/>
      <c r="F44"/>
    </row>
    <row r="45" spans="3:10">
      <c r="C45" s="3"/>
      <c r="D45" s="3"/>
      <c r="E45"/>
      <c r="F45"/>
    </row>
    <row r="46" spans="3:10">
      <c r="C46" s="3"/>
      <c r="D46" s="3"/>
      <c r="E46"/>
      <c r="F46"/>
    </row>
    <row r="47" spans="3:10">
      <c r="C47" s="3"/>
      <c r="D47" s="3"/>
      <c r="E47"/>
      <c r="F47"/>
    </row>
    <row r="48" spans="3:10">
      <c r="C48" s="3"/>
      <c r="D48" s="3"/>
      <c r="E48"/>
      <c r="F48"/>
    </row>
    <row r="49" spans="3:6">
      <c r="C49" s="3"/>
      <c r="D49" s="3"/>
      <c r="E49"/>
      <c r="F49"/>
    </row>
    <row r="50" spans="3:6">
      <c r="C50" s="3"/>
      <c r="D50" s="3"/>
      <c r="E50"/>
      <c r="F50"/>
    </row>
    <row r="51" spans="3:6">
      <c r="C51" s="3"/>
      <c r="D51" s="3"/>
      <c r="E51"/>
      <c r="F51"/>
    </row>
    <row r="52" spans="3:6">
      <c r="C52" s="3"/>
      <c r="D52" s="3"/>
      <c r="E52"/>
      <c r="F52"/>
    </row>
    <row r="53" spans="3:6">
      <c r="C53" s="3"/>
      <c r="D53" s="3"/>
      <c r="E53"/>
      <c r="F53"/>
    </row>
    <row r="54" spans="3:6">
      <c r="C54" s="3"/>
      <c r="D54" s="3"/>
      <c r="E54"/>
      <c r="F54"/>
    </row>
    <row r="55" spans="3:6">
      <c r="C55" s="3"/>
      <c r="D55" s="3"/>
      <c r="E55"/>
      <c r="F55"/>
    </row>
    <row r="56" spans="3:6">
      <c r="C56" s="3"/>
      <c r="D56" s="3"/>
      <c r="E56"/>
      <c r="F56"/>
    </row>
    <row r="57" spans="3:6">
      <c r="C57" s="3"/>
      <c r="D57" s="3"/>
      <c r="E57"/>
      <c r="F57"/>
    </row>
    <row r="58" spans="3:6">
      <c r="C58" s="3"/>
      <c r="D58" s="3"/>
      <c r="E58"/>
      <c r="F58"/>
    </row>
    <row r="59" spans="3:6">
      <c r="C59" s="3"/>
      <c r="D59" s="3"/>
      <c r="E59"/>
      <c r="F59"/>
    </row>
    <row r="60" spans="3:6">
      <c r="C60" s="3"/>
      <c r="D60" s="3"/>
      <c r="E60"/>
      <c r="F60"/>
    </row>
    <row r="61" spans="3:6">
      <c r="C61" s="3"/>
      <c r="D61" s="3"/>
      <c r="E61"/>
      <c r="F61"/>
    </row>
    <row r="62" spans="3:6">
      <c r="C62" s="3"/>
      <c r="D62" s="3"/>
      <c r="E62"/>
      <c r="F62"/>
    </row>
    <row r="63" spans="3:6">
      <c r="C63" s="3"/>
      <c r="D63" s="3"/>
      <c r="E63"/>
      <c r="F63"/>
    </row>
    <row r="64" spans="3:6">
      <c r="C64" s="3"/>
      <c r="D64" s="3"/>
      <c r="E64"/>
      <c r="F64"/>
    </row>
    <row r="65" spans="3:6">
      <c r="C65" s="3"/>
      <c r="D65" s="3"/>
      <c r="E65"/>
      <c r="F65"/>
    </row>
    <row r="66" spans="3:6">
      <c r="C66" s="3"/>
      <c r="D66" s="3"/>
      <c r="E66"/>
      <c r="F66"/>
    </row>
    <row r="67" spans="3:6">
      <c r="C67" s="3"/>
      <c r="D67" s="3"/>
      <c r="E67"/>
      <c r="F67"/>
    </row>
    <row r="68" spans="3:6">
      <c r="C68" s="3"/>
      <c r="D68" s="3"/>
      <c r="E68"/>
      <c r="F68"/>
    </row>
    <row r="69" spans="3:6">
      <c r="C69" s="3"/>
      <c r="D69" s="3"/>
      <c r="E69"/>
      <c r="F69"/>
    </row>
    <row r="70" spans="3:6">
      <c r="C70" s="3"/>
      <c r="D70" s="3"/>
      <c r="E70"/>
      <c r="F70"/>
    </row>
    <row r="71" spans="3:6">
      <c r="C71" s="3"/>
      <c r="D71" s="3"/>
      <c r="E71"/>
      <c r="F71"/>
    </row>
    <row r="72" spans="3:6">
      <c r="C72" s="3"/>
      <c r="D72" s="3"/>
      <c r="E72"/>
      <c r="F72"/>
    </row>
    <row r="73" spans="3:6">
      <c r="C73" s="3"/>
      <c r="D73" s="3"/>
      <c r="E73"/>
      <c r="F73"/>
    </row>
    <row r="74" spans="3:6">
      <c r="C74" s="3"/>
      <c r="D74" s="3"/>
      <c r="E74"/>
      <c r="F74"/>
    </row>
    <row r="75" spans="3:6">
      <c r="C75" s="3"/>
      <c r="D75" s="3"/>
      <c r="E75"/>
      <c r="F75"/>
    </row>
    <row r="76" spans="3:6">
      <c r="C76" s="3"/>
      <c r="D76" s="3"/>
      <c r="E76"/>
      <c r="F76"/>
    </row>
    <row r="77" spans="3:6">
      <c r="C77" s="3"/>
      <c r="D77" s="3"/>
      <c r="E77"/>
      <c r="F77"/>
    </row>
    <row r="78" spans="3:6">
      <c r="C78" s="3"/>
      <c r="D78" s="3"/>
      <c r="E78"/>
      <c r="F78"/>
    </row>
    <row r="79" spans="3:6">
      <c r="C79" s="3"/>
      <c r="D79" s="3"/>
      <c r="E79"/>
      <c r="F79"/>
    </row>
    <row r="80" spans="3:6">
      <c r="C80" s="3"/>
      <c r="D80" s="3"/>
      <c r="E80"/>
      <c r="F80"/>
    </row>
    <row r="81" spans="3:6">
      <c r="C81" s="3"/>
      <c r="D81" s="3"/>
      <c r="E81"/>
      <c r="F81"/>
    </row>
    <row r="82" spans="3:6">
      <c r="C82" s="3"/>
      <c r="D82" s="3"/>
      <c r="E82" s="3"/>
      <c r="F82" s="3"/>
    </row>
    <row r="83" spans="3:6">
      <c r="C83" s="3"/>
      <c r="D83" s="3"/>
      <c r="E83" s="3"/>
      <c r="F83" s="3"/>
    </row>
    <row r="84" spans="3:6">
      <c r="C84" s="3"/>
      <c r="D84" s="3"/>
      <c r="E84" s="3"/>
      <c r="F84" s="3"/>
    </row>
    <row r="85" spans="3:6">
      <c r="C85" s="3"/>
      <c r="D85" s="3"/>
      <c r="E85" s="3"/>
      <c r="F85" s="3"/>
    </row>
    <row r="86" spans="3:6">
      <c r="C86" s="3"/>
      <c r="D86" s="3"/>
      <c r="E86" s="3"/>
      <c r="F86" s="3"/>
    </row>
    <row r="87" spans="3:6">
      <c r="C87" s="3"/>
      <c r="D87" s="3"/>
      <c r="E87" s="3"/>
      <c r="F87" s="3"/>
    </row>
    <row r="88" spans="3:6">
      <c r="D88" s="3"/>
      <c r="E88" s="3"/>
      <c r="F88" s="3"/>
    </row>
    <row r="89" spans="3:6">
      <c r="D89" s="3"/>
      <c r="E89" s="3"/>
      <c r="F89" s="3"/>
    </row>
    <row r="90" spans="3:6">
      <c r="D90" s="3"/>
      <c r="E90" s="3"/>
      <c r="F90" s="3"/>
    </row>
    <row r="91" spans="3:6">
      <c r="D91" s="3"/>
      <c r="E91" s="3"/>
      <c r="F91" s="3"/>
    </row>
    <row r="92" spans="3:6">
      <c r="D92" s="3"/>
      <c r="E92" s="3"/>
      <c r="F92" s="3"/>
    </row>
    <row r="93" spans="3:6">
      <c r="D93" s="3"/>
    </row>
    <row r="94" spans="3:6">
      <c r="D94" s="3"/>
    </row>
    <row r="95" spans="3:6">
      <c r="D95" s="3"/>
    </row>
    <row r="96" spans="3:6">
      <c r="D96" s="3"/>
    </row>
    <row r="97" spans="4:4">
      <c r="D97" s="3"/>
    </row>
    <row r="98" spans="4:4">
      <c r="D98" s="3"/>
    </row>
    <row r="99" spans="4:4">
      <c r="D99" s="3"/>
    </row>
    <row r="100" spans="4:4">
      <c r="D100" s="3"/>
    </row>
    <row r="101" spans="4:4">
      <c r="D101" s="3"/>
    </row>
    <row r="102" spans="4:4">
      <c r="D102" s="3"/>
    </row>
    <row r="103" spans="4:4">
      <c r="D103" s="3"/>
    </row>
    <row r="104" spans="4:4">
      <c r="D104" s="3"/>
    </row>
    <row r="105" spans="4:4">
      <c r="D105" s="3"/>
    </row>
    <row r="106" spans="4:4">
      <c r="D106" s="3"/>
    </row>
    <row r="107" spans="4:4">
      <c r="D107" s="3"/>
    </row>
  </sheetData>
  <mergeCells count="2">
    <mergeCell ref="A1:R1"/>
    <mergeCell ref="A2:R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 Pirok</dc:creator>
  <cp:lastModifiedBy>Bob Pirok</cp:lastModifiedBy>
  <dcterms:created xsi:type="dcterms:W3CDTF">2024-12-25T09:59:39Z</dcterms:created>
  <dcterms:modified xsi:type="dcterms:W3CDTF">2025-07-12T10:55:27Z</dcterms:modified>
</cp:coreProperties>
</file>